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ILCA NUOVA\"/>
    </mc:Choice>
  </mc:AlternateContent>
  <bookViews>
    <workbookView xWindow="0" yWindow="0" windowWidth="20490" windowHeight="7755"/>
  </bookViews>
  <sheets>
    <sheet name="A)INSERISCI VALORE EINGABE WERT" sheetId="2" r:id="rId1"/>
    <sheet name="B) FOGLIO DI CALCOLO AUSWERTUNG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D3" i="1" l="1"/>
  <c r="F3" i="1" s="1"/>
  <c r="K3" i="1" s="1"/>
  <c r="E3" i="1" l="1"/>
  <c r="G3" i="1"/>
  <c r="H3" i="1" s="1"/>
  <c r="D9" i="1"/>
  <c r="F9" i="1" s="1"/>
  <c r="K9" i="1" s="1"/>
  <c r="D10" i="1"/>
  <c r="F10" i="1" s="1"/>
  <c r="K10" i="1" s="1"/>
  <c r="D11" i="1"/>
  <c r="F11" i="1" s="1"/>
  <c r="K11" i="1" s="1"/>
  <c r="D12" i="1"/>
  <c r="F12" i="1" s="1"/>
  <c r="K12" i="1" s="1"/>
  <c r="D13" i="1"/>
  <c r="F13" i="1" s="1"/>
  <c r="K13" i="1" s="1"/>
  <c r="D5" i="1"/>
  <c r="F5" i="1" s="1"/>
  <c r="K5" i="1" s="1"/>
  <c r="D6" i="1"/>
  <c r="F6" i="1" s="1"/>
  <c r="K6" i="1" s="1"/>
  <c r="D7" i="1"/>
  <c r="F7" i="1" s="1"/>
  <c r="K7" i="1" s="1"/>
  <c r="D8" i="1"/>
  <c r="F8" i="1" s="1"/>
  <c r="K8" i="1" s="1"/>
  <c r="D4" i="1"/>
  <c r="F4" i="1" s="1"/>
  <c r="K4" i="1" s="1"/>
  <c r="I3" i="1" l="1"/>
  <c r="G5" i="1"/>
  <c r="H5" i="1" s="1"/>
  <c r="E5" i="1"/>
  <c r="G12" i="1"/>
  <c r="H12" i="1" s="1"/>
  <c r="E12" i="1"/>
  <c r="G6" i="1"/>
  <c r="H6" i="1" s="1"/>
  <c r="E6" i="1"/>
  <c r="G11" i="1"/>
  <c r="H11" i="1" s="1"/>
  <c r="E11" i="1"/>
  <c r="G13" i="1"/>
  <c r="H13" i="1" s="1"/>
  <c r="E13" i="1"/>
  <c r="G4" i="1"/>
  <c r="H4" i="1" s="1"/>
  <c r="E4" i="1"/>
  <c r="G10" i="1"/>
  <c r="H10" i="1" s="1"/>
  <c r="E10" i="1"/>
  <c r="G7" i="1"/>
  <c r="H7" i="1" s="1"/>
  <c r="E7" i="1"/>
  <c r="G8" i="1"/>
  <c r="H8" i="1" s="1"/>
  <c r="E8" i="1"/>
  <c r="G9" i="1"/>
  <c r="H9" i="1" s="1"/>
  <c r="E9" i="1"/>
  <c r="L3" i="1" l="1"/>
  <c r="M3" i="1"/>
  <c r="J3" i="1" s="1"/>
  <c r="I9" i="1"/>
  <c r="I4" i="1"/>
  <c r="I12" i="1"/>
  <c r="I8" i="1"/>
  <c r="I13" i="1"/>
  <c r="I5" i="1"/>
  <c r="I7" i="1"/>
  <c r="I11" i="1"/>
  <c r="I10" i="1"/>
  <c r="I6" i="1"/>
  <c r="L11" i="1" l="1"/>
  <c r="N3" i="1"/>
  <c r="O3" i="1" s="1"/>
  <c r="M7" i="1"/>
  <c r="J7" i="1" s="1"/>
  <c r="M5" i="1"/>
  <c r="J5" i="1" s="1"/>
  <c r="L13" i="1"/>
  <c r="M12" i="1"/>
  <c r="J12" i="1" s="1"/>
  <c r="M4" i="1"/>
  <c r="L6" i="1"/>
  <c r="L10" i="1"/>
  <c r="M9" i="1"/>
  <c r="J9" i="1" s="1"/>
  <c r="L4" i="1"/>
  <c r="M10" i="1"/>
  <c r="J10" i="1" s="1"/>
  <c r="L7" i="1"/>
  <c r="L5" i="1"/>
  <c r="L9" i="1"/>
  <c r="M13" i="1"/>
  <c r="J13" i="1" s="1"/>
  <c r="M11" i="1"/>
  <c r="J11" i="1" s="1"/>
  <c r="M8" i="1"/>
  <c r="J8" i="1" s="1"/>
  <c r="L8" i="1"/>
  <c r="M6" i="1"/>
  <c r="J6" i="1" s="1"/>
  <c r="L12" i="1"/>
  <c r="N12" i="1" l="1"/>
  <c r="O12" i="1" s="1"/>
  <c r="J4" i="1"/>
  <c r="N4" i="1" s="1"/>
  <c r="O4" i="1" s="1"/>
  <c r="N9" i="1"/>
  <c r="O9" i="1" s="1"/>
  <c r="N5" i="1"/>
  <c r="O5" i="1" s="1"/>
  <c r="N7" i="1"/>
  <c r="O7" i="1" s="1"/>
  <c r="N10" i="1"/>
  <c r="O10" i="1" s="1"/>
  <c r="N13" i="1"/>
  <c r="O13" i="1" s="1"/>
  <c r="N6" i="1"/>
  <c r="O6" i="1" s="1"/>
  <c r="N8" i="1"/>
  <c r="O8" i="1" s="1"/>
  <c r="N11" i="1"/>
  <c r="O11" i="1" s="1"/>
</calcChain>
</file>

<file path=xl/sharedStrings.xml><?xml version="1.0" encoding="utf-8"?>
<sst xmlns="http://schemas.openxmlformats.org/spreadsheetml/2006/main" count="35" uniqueCount="26">
  <si>
    <t>no</t>
  </si>
  <si>
    <t>=+10%</t>
  </si>
  <si>
    <t>quota welf</t>
  </si>
  <si>
    <t>cash</t>
  </si>
  <si>
    <t>eccedente 3000</t>
  </si>
  <si>
    <t>se oltre 3000</t>
  </si>
  <si>
    <t>VAI SUL FOGLIO DI CALCOLO PER VEDERE IL RISULTATO</t>
  </si>
  <si>
    <t>INSERISCI QUI IL VALORE DEL TUO PREMIO GIB HIER DEN WERT DEINER PRAEMIE EIN</t>
  </si>
  <si>
    <t xml:space="preserve">HIER ZUR AUSWERTUNG </t>
  </si>
  <si>
    <t>% welfare</t>
  </si>
  <si>
    <t>premio spettante zustehende Praemie</t>
  </si>
  <si>
    <t>contrib inps datore lavorat/ Inpsbeitrag Bank 26,41%</t>
  </si>
  <si>
    <t>contrib insp dipendente/Inpsbeitrag Arbeitgeber9,257%</t>
  </si>
  <si>
    <t>netto in busta paga/Netto Lohnstreifen</t>
  </si>
  <si>
    <t>totale valore per dipendente/Gesamtwert fuer Arbeitgeber</t>
  </si>
  <si>
    <r>
      <t>tassaz ord Versteuerung 35%</t>
    </r>
    <r>
      <rPr>
        <b/>
        <sz val="20"/>
        <color rgb="FFFF0000"/>
        <rFont val="Arial Black"/>
        <family val="2"/>
      </rPr>
      <t>*</t>
    </r>
  </si>
  <si>
    <t>Oltre i 50.000 euro lordi annui lo scaglione irpef è del 43%.</t>
  </si>
  <si>
    <r>
      <rPr>
        <b/>
        <sz val="20"/>
        <color rgb="FFFF0000"/>
        <rFont val="Arial Black"/>
        <family val="2"/>
      </rPr>
      <t>*</t>
    </r>
    <r>
      <rPr>
        <sz val="12"/>
        <color rgb="FF000000"/>
        <rFont val="Arial"/>
        <family val="2"/>
      </rPr>
      <t xml:space="preserve">Nb = l'aliquota marginale irpef è il 35% solo nei casi in cui il reddito lordo annuo è compreso tra 28.000 e 50.000 Euro(la netta maggiorparte dei lavoratori Volksbank). </t>
    </r>
  </si>
  <si>
    <t>Der Steuersatz fuer Einkommen zwischen 28.000 und 50.000 Euro ist 35% (der groesste Anteil der Volksbankmitarbeiter)</t>
  </si>
  <si>
    <t>Ueber den 50.000 euro betraegt dieser 43%</t>
  </si>
  <si>
    <t>tassazione/ Steuer 5%</t>
  </si>
  <si>
    <t>+10% 
si o no?</t>
  </si>
  <si>
    <t>PREMIO / PRÄMIE</t>
  </si>
  <si>
    <t>quota/Quote welfare</t>
  </si>
  <si>
    <t>Al premio previsto dalla tabella a fianco và:
a) sommata la valutazione da "colloquio del collaboratore" (0,75 - 1 - 1,25 ecc…). Solo 40% del premio
b) dedotta la parte causata dagli eventuali malus dovuti agli obiettivi qualitativi 2024</t>
  </si>
  <si>
    <t xml:space="preserve">
An der Basisprämie von der Tabelle nebenan muss folgendes angewendet werden: 
a) das Ergebniss vom Mitarbeitergespräch (0,75 - 1 - 1,25 usw…) nur 40 % der Prämie
b) die eventuellen "Strafen" für die Nichterreichung der qualitativen Ziele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</si>
</sst>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rgb="FFFF0000"/>
      <name val="Arial Black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43" fontId="3" fillId="2" borderId="1" xfId="1" applyFont="1" applyFill="1" applyBorder="1"/>
    <xf numFmtId="43" fontId="0" fillId="0" borderId="1" xfId="1" applyFont="1" applyBorder="1"/>
    <xf numFmtId="0" fontId="0" fillId="0" borderId="1" xfId="0" applyBorder="1" applyAlignment="1">
      <alignment wrapText="1"/>
    </xf>
    <xf numFmtId="0" fontId="0" fillId="0" borderId="1" xfId="0" quotePrefix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Protection="1">
      <protection hidden="1"/>
    </xf>
    <xf numFmtId="43" fontId="2" fillId="0" borderId="1" xfId="1" applyFont="1" applyBorder="1" applyProtection="1">
      <protection hidden="1"/>
    </xf>
    <xf numFmtId="43" fontId="0" fillId="0" borderId="1" xfId="1" applyFont="1" applyBorder="1" applyProtection="1">
      <protection hidden="1"/>
    </xf>
    <xf numFmtId="2" fontId="0" fillId="0" borderId="1" xfId="0" applyNumberFormat="1" applyBorder="1" applyProtection="1">
      <protection hidden="1"/>
    </xf>
    <xf numFmtId="43" fontId="0" fillId="0" borderId="1" xfId="0" applyNumberFormat="1" applyBorder="1" applyProtection="1">
      <protection hidden="1"/>
    </xf>
    <xf numFmtId="43" fontId="2" fillId="3" borderId="1" xfId="0" applyNumberFormat="1" applyFont="1" applyFill="1" applyBorder="1" applyProtection="1">
      <protection hidden="1"/>
    </xf>
    <xf numFmtId="0" fontId="0" fillId="0" borderId="1" xfId="0" quotePrefix="1" applyBorder="1" applyProtection="1">
      <protection hidden="1"/>
    </xf>
    <xf numFmtId="43" fontId="4" fillId="4" borderId="0" xfId="1" applyFont="1" applyFill="1"/>
    <xf numFmtId="0" fontId="3" fillId="0" borderId="0" xfId="0" applyFont="1"/>
    <xf numFmtId="0" fontId="3" fillId="0" borderId="0" xfId="0" applyFont="1" applyAlignment="1">
      <alignment wrapText="1"/>
    </xf>
    <xf numFmtId="0" fontId="0" fillId="0" borderId="1" xfId="0" applyFill="1" applyBorder="1" applyAlignment="1">
      <alignment vertical="center"/>
    </xf>
    <xf numFmtId="0" fontId="7" fillId="0" borderId="0" xfId="0" applyFont="1"/>
    <xf numFmtId="0" fontId="8" fillId="0" borderId="0" xfId="0" applyFont="1"/>
    <xf numFmtId="0" fontId="0" fillId="0" borderId="0" xfId="0" quotePrefix="1" applyAlignment="1">
      <alignment wrapText="1"/>
    </xf>
    <xf numFmtId="0" fontId="5" fillId="5" borderId="0" xfId="0" applyFont="1" applyFill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4</xdr:row>
      <xdr:rowOff>152400</xdr:rowOff>
    </xdr:from>
    <xdr:to>
      <xdr:col>3</xdr:col>
      <xdr:colOff>161925</xdr:colOff>
      <xdr:row>11</xdr:row>
      <xdr:rowOff>9525</xdr:rowOff>
    </xdr:to>
    <xdr:sp macro="" textlink="">
      <xdr:nvSpPr>
        <xdr:cNvPr id="2" name="Freccia in giù 1"/>
        <xdr:cNvSpPr/>
      </xdr:nvSpPr>
      <xdr:spPr>
        <a:xfrm>
          <a:off x="3743325" y="2714625"/>
          <a:ext cx="847725" cy="16097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9525</xdr:colOff>
      <xdr:row>3</xdr:row>
      <xdr:rowOff>571500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9925" y="0"/>
          <a:ext cx="4857750" cy="2552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B3" sqref="B3"/>
    </sheetView>
  </sheetViews>
  <sheetFormatPr defaultRowHeight="15" x14ac:dyDescent="0.25"/>
  <cols>
    <col min="1" max="1" width="48.140625" customWidth="1"/>
    <col min="7" max="7" width="27" customWidth="1"/>
    <col min="8" max="8" width="62.42578125" customWidth="1"/>
  </cols>
  <sheetData>
    <row r="1" spans="1:8" ht="77.25" customHeight="1" x14ac:dyDescent="0.3">
      <c r="A1" s="23" t="s">
        <v>7</v>
      </c>
      <c r="H1" s="22" t="s">
        <v>24</v>
      </c>
    </row>
    <row r="2" spans="1:8" ht="7.5" customHeight="1" x14ac:dyDescent="0.25"/>
    <row r="3" spans="1:8" ht="71.25" customHeight="1" x14ac:dyDescent="0.9">
      <c r="A3" s="16">
        <v>2925</v>
      </c>
      <c r="H3" s="28" t="s">
        <v>25</v>
      </c>
    </row>
    <row r="4" spans="1:8" ht="45.75" customHeight="1" x14ac:dyDescent="0.25">
      <c r="H4" s="28"/>
    </row>
    <row r="5" spans="1:8" ht="42" x14ac:dyDescent="0.35">
      <c r="A5" s="18" t="s">
        <v>6</v>
      </c>
    </row>
    <row r="6" spans="1:8" ht="21" x14ac:dyDescent="0.35">
      <c r="A6" s="17" t="s">
        <v>8</v>
      </c>
    </row>
  </sheetData>
  <mergeCells count="1">
    <mergeCell ref="H3:H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O7" sqref="O7"/>
    </sheetView>
  </sheetViews>
  <sheetFormatPr defaultRowHeight="15" x14ac:dyDescent="0.25"/>
  <cols>
    <col min="1" max="1" width="14.28515625" customWidth="1"/>
    <col min="2" max="2" width="9.85546875" customWidth="1"/>
    <col min="3" max="3" width="4.28515625" hidden="1" customWidth="1"/>
    <col min="4" max="4" width="21.140625" customWidth="1"/>
    <col min="5" max="7" width="11" hidden="1" customWidth="1"/>
    <col min="8" max="8" width="13" customWidth="1"/>
    <col min="9" max="9" width="12" customWidth="1"/>
    <col min="10" max="10" width="11.140625" customWidth="1"/>
    <col min="11" max="11" width="13.140625" customWidth="1"/>
    <col min="12" max="12" width="15" customWidth="1"/>
    <col min="13" max="13" width="12" customWidth="1"/>
    <col min="14" max="14" width="14.42578125" customWidth="1"/>
    <col min="15" max="15" width="15.140625" customWidth="1"/>
  </cols>
  <sheetData>
    <row r="1" spans="1:15" ht="32.25" customHeight="1" x14ac:dyDescent="0.35">
      <c r="A1" s="29" t="s">
        <v>22</v>
      </c>
      <c r="B1" s="30"/>
      <c r="C1" s="2"/>
      <c r="D1" s="3">
        <f>'A)INSERISCI VALORE EINGABE WERT'!A3</f>
        <v>2925</v>
      </c>
      <c r="E1" s="4">
        <v>3000</v>
      </c>
      <c r="F1" s="4"/>
      <c r="G1" s="4"/>
      <c r="H1" s="4"/>
      <c r="I1" s="4"/>
      <c r="J1" s="2"/>
      <c r="K1" s="19"/>
      <c r="L1" s="2"/>
      <c r="M1" s="2"/>
      <c r="N1" s="2"/>
      <c r="O1" s="2"/>
    </row>
    <row r="2" spans="1:15" s="1" customFormat="1" ht="85.5" customHeight="1" x14ac:dyDescent="0.6">
      <c r="A2" s="24" t="s">
        <v>9</v>
      </c>
      <c r="B2" s="25" t="s">
        <v>21</v>
      </c>
      <c r="C2" s="6"/>
      <c r="D2" s="26" t="s">
        <v>10</v>
      </c>
      <c r="E2" s="5" t="s">
        <v>4</v>
      </c>
      <c r="F2" s="5" t="s">
        <v>5</v>
      </c>
      <c r="G2" s="5" t="s">
        <v>2</v>
      </c>
      <c r="H2" s="24" t="s">
        <v>23</v>
      </c>
      <c r="I2" s="24" t="s">
        <v>3</v>
      </c>
      <c r="J2" s="5" t="s">
        <v>20</v>
      </c>
      <c r="K2" s="24" t="s">
        <v>15</v>
      </c>
      <c r="L2" s="5" t="s">
        <v>11</v>
      </c>
      <c r="M2" s="5" t="s">
        <v>12</v>
      </c>
      <c r="N2" s="7" t="s">
        <v>13</v>
      </c>
      <c r="O2" s="27" t="s">
        <v>14</v>
      </c>
    </row>
    <row r="3" spans="1:15" x14ac:dyDescent="0.25">
      <c r="A3" s="8">
        <v>0</v>
      </c>
      <c r="B3" s="9" t="s">
        <v>0</v>
      </c>
      <c r="C3" s="9">
        <v>0</v>
      </c>
      <c r="D3" s="10">
        <f>$D$1+($D$1*C3/100)</f>
        <v>2925</v>
      </c>
      <c r="E3" s="11">
        <f>D3-$E$1</f>
        <v>-75</v>
      </c>
      <c r="F3" s="11">
        <f>IF($D$1&gt;3000,D3-$E$1,0)</f>
        <v>0</v>
      </c>
      <c r="G3" s="11">
        <f t="shared" ref="G3:G13" si="0">D3*A3/100</f>
        <v>0</v>
      </c>
      <c r="H3" s="11">
        <f t="shared" ref="H3:H13" si="1">IF(G3&gt;3000,3000,(D3*A3/100))</f>
        <v>0</v>
      </c>
      <c r="I3" s="11">
        <f>D3-H3</f>
        <v>2925</v>
      </c>
      <c r="J3" s="12">
        <f>IF(I3&gt;3000,(3000-M3)*0.05,(I3-M3)*0.05)</f>
        <v>132.71163750000002</v>
      </c>
      <c r="K3" s="9">
        <f>IF($D$1&gt;3000,F3*0.35,0)</f>
        <v>0</v>
      </c>
      <c r="L3" s="13">
        <f t="shared" ref="L3:L13" si="2">I3*0.2641</f>
        <v>772.49249999999995</v>
      </c>
      <c r="M3" s="13">
        <f>I3*0.09257</f>
        <v>270.76724999999999</v>
      </c>
      <c r="N3" s="14">
        <f t="shared" ref="N3:N13" si="3">I3-J3-K3-M3</f>
        <v>2521.5211125000001</v>
      </c>
      <c r="O3" s="14">
        <f t="shared" ref="O3:O13" si="4">H3+N3+L3+M3</f>
        <v>3564.7808624999998</v>
      </c>
    </row>
    <row r="4" spans="1:15" x14ac:dyDescent="0.25">
      <c r="A4" s="8">
        <v>10</v>
      </c>
      <c r="B4" s="9" t="s">
        <v>0</v>
      </c>
      <c r="C4" s="9">
        <v>0</v>
      </c>
      <c r="D4" s="10">
        <f>$D$1+($D$1*C4/100)</f>
        <v>2925</v>
      </c>
      <c r="E4" s="11">
        <f>D4-$E$1</f>
        <v>-75</v>
      </c>
      <c r="F4" s="11">
        <f>IF($D$1&gt;3000,D4-$E$1,0)</f>
        <v>0</v>
      </c>
      <c r="G4" s="11">
        <f t="shared" si="0"/>
        <v>292.5</v>
      </c>
      <c r="H4" s="11">
        <f t="shared" si="1"/>
        <v>292.5</v>
      </c>
      <c r="I4" s="11">
        <f>D4-H4</f>
        <v>2632.5</v>
      </c>
      <c r="J4" s="12">
        <f t="shared" ref="J4:J13" si="5">IF(I4&gt;3000,(3000-M4)*0.05,(I4-M4)*0.05)</f>
        <v>119.44047375000001</v>
      </c>
      <c r="K4" s="9">
        <f t="shared" ref="K4:K13" si="6">IF($D$1&gt;3000,F4*0.35,0)</f>
        <v>0</v>
      </c>
      <c r="L4" s="13">
        <f t="shared" si="2"/>
        <v>695.24324999999999</v>
      </c>
      <c r="M4" s="13">
        <f>I4*0.09257</f>
        <v>243.69052500000001</v>
      </c>
      <c r="N4" s="14">
        <f t="shared" si="3"/>
        <v>2269.3690012500001</v>
      </c>
      <c r="O4" s="14">
        <f t="shared" si="4"/>
        <v>3500.8027762500001</v>
      </c>
    </row>
    <row r="5" spans="1:15" x14ac:dyDescent="0.25">
      <c r="A5" s="8">
        <v>20</v>
      </c>
      <c r="B5" s="9" t="s">
        <v>0</v>
      </c>
      <c r="C5" s="9">
        <v>0</v>
      </c>
      <c r="D5" s="10">
        <f t="shared" ref="D5:D13" si="7">$D$1+($D$1*C5/100)</f>
        <v>2925</v>
      </c>
      <c r="E5" s="11">
        <f t="shared" ref="E5:E13" si="8">D5-$E$1</f>
        <v>-75</v>
      </c>
      <c r="F5" s="11">
        <f t="shared" ref="F5:F13" si="9">IF($D$1&gt;3000,D5-$E$1,0)</f>
        <v>0</v>
      </c>
      <c r="G5" s="11">
        <f t="shared" si="0"/>
        <v>585</v>
      </c>
      <c r="H5" s="11">
        <f t="shared" si="1"/>
        <v>585</v>
      </c>
      <c r="I5" s="11">
        <f t="shared" ref="I5:I13" si="10">D5-H5</f>
        <v>2340</v>
      </c>
      <c r="J5" s="12">
        <f t="shared" si="5"/>
        <v>106.16931</v>
      </c>
      <c r="K5" s="9">
        <f t="shared" si="6"/>
        <v>0</v>
      </c>
      <c r="L5" s="13">
        <f t="shared" si="2"/>
        <v>617.99400000000003</v>
      </c>
      <c r="M5" s="13">
        <f t="shared" ref="M5:M13" si="11">I5*0.09257</f>
        <v>216.6138</v>
      </c>
      <c r="N5" s="14">
        <f t="shared" si="3"/>
        <v>2017.2168899999997</v>
      </c>
      <c r="O5" s="14">
        <f t="shared" si="4"/>
        <v>3436.8246899999999</v>
      </c>
    </row>
    <row r="6" spans="1:15" x14ac:dyDescent="0.25">
      <c r="A6" s="8">
        <v>30</v>
      </c>
      <c r="B6" s="9" t="s">
        <v>0</v>
      </c>
      <c r="C6" s="9">
        <v>0</v>
      </c>
      <c r="D6" s="10">
        <f t="shared" si="7"/>
        <v>2925</v>
      </c>
      <c r="E6" s="11">
        <f t="shared" si="8"/>
        <v>-75</v>
      </c>
      <c r="F6" s="11">
        <f t="shared" si="9"/>
        <v>0</v>
      </c>
      <c r="G6" s="11">
        <f t="shared" si="0"/>
        <v>877.5</v>
      </c>
      <c r="H6" s="11">
        <f t="shared" si="1"/>
        <v>877.5</v>
      </c>
      <c r="I6" s="11">
        <f t="shared" si="10"/>
        <v>2047.5</v>
      </c>
      <c r="J6" s="12">
        <f t="shared" si="5"/>
        <v>92.898146250000011</v>
      </c>
      <c r="K6" s="9">
        <f t="shared" si="6"/>
        <v>0</v>
      </c>
      <c r="L6" s="13">
        <f t="shared" si="2"/>
        <v>540.74474999999995</v>
      </c>
      <c r="M6" s="13">
        <f t="shared" si="11"/>
        <v>189.53707499999999</v>
      </c>
      <c r="N6" s="14">
        <f t="shared" si="3"/>
        <v>1765.06477875</v>
      </c>
      <c r="O6" s="14">
        <f t="shared" si="4"/>
        <v>3372.8466037500002</v>
      </c>
    </row>
    <row r="7" spans="1:15" x14ac:dyDescent="0.25">
      <c r="A7" s="8">
        <v>40</v>
      </c>
      <c r="B7" s="15" t="s">
        <v>1</v>
      </c>
      <c r="C7" s="9">
        <v>10</v>
      </c>
      <c r="D7" s="10">
        <f t="shared" si="7"/>
        <v>3217.5</v>
      </c>
      <c r="E7" s="11">
        <f t="shared" si="8"/>
        <v>217.5</v>
      </c>
      <c r="F7" s="11">
        <f t="shared" si="9"/>
        <v>0</v>
      </c>
      <c r="G7" s="11">
        <f t="shared" si="0"/>
        <v>1287</v>
      </c>
      <c r="H7" s="11">
        <f t="shared" si="1"/>
        <v>1287</v>
      </c>
      <c r="I7" s="11">
        <f t="shared" si="10"/>
        <v>1930.5</v>
      </c>
      <c r="J7" s="12">
        <f t="shared" si="5"/>
        <v>87.589680750000014</v>
      </c>
      <c r="K7" s="9">
        <f t="shared" si="6"/>
        <v>0</v>
      </c>
      <c r="L7" s="13">
        <f t="shared" si="2"/>
        <v>509.84505000000001</v>
      </c>
      <c r="M7" s="13">
        <f t="shared" si="11"/>
        <v>178.70638500000001</v>
      </c>
      <c r="N7" s="14">
        <f t="shared" si="3"/>
        <v>1664.20393425</v>
      </c>
      <c r="O7" s="14">
        <f t="shared" si="4"/>
        <v>3639.7553692500001</v>
      </c>
    </row>
    <row r="8" spans="1:15" x14ac:dyDescent="0.25">
      <c r="A8" s="8">
        <v>50</v>
      </c>
      <c r="B8" s="15" t="s">
        <v>1</v>
      </c>
      <c r="C8" s="15">
        <v>10</v>
      </c>
      <c r="D8" s="10">
        <f t="shared" si="7"/>
        <v>3217.5</v>
      </c>
      <c r="E8" s="11">
        <f t="shared" si="8"/>
        <v>217.5</v>
      </c>
      <c r="F8" s="11">
        <f t="shared" si="9"/>
        <v>0</v>
      </c>
      <c r="G8" s="11">
        <f t="shared" si="0"/>
        <v>1608.75</v>
      </c>
      <c r="H8" s="11">
        <f t="shared" si="1"/>
        <v>1608.75</v>
      </c>
      <c r="I8" s="11">
        <f t="shared" si="10"/>
        <v>1608.75</v>
      </c>
      <c r="J8" s="12">
        <f t="shared" si="5"/>
        <v>72.991400625000011</v>
      </c>
      <c r="K8" s="9">
        <f t="shared" si="6"/>
        <v>0</v>
      </c>
      <c r="L8" s="13">
        <f t="shared" si="2"/>
        <v>424.87087500000001</v>
      </c>
      <c r="M8" s="13">
        <f t="shared" si="11"/>
        <v>148.9219875</v>
      </c>
      <c r="N8" s="14">
        <f t="shared" si="3"/>
        <v>1386.836611875</v>
      </c>
      <c r="O8" s="14">
        <f t="shared" si="4"/>
        <v>3569.379474375</v>
      </c>
    </row>
    <row r="9" spans="1:15" x14ac:dyDescent="0.25">
      <c r="A9" s="8">
        <v>60</v>
      </c>
      <c r="B9" s="15" t="s">
        <v>1</v>
      </c>
      <c r="C9" s="15">
        <v>10</v>
      </c>
      <c r="D9" s="10">
        <f>$D$1+($D$1*C9/100)</f>
        <v>3217.5</v>
      </c>
      <c r="E9" s="11">
        <f t="shared" si="8"/>
        <v>217.5</v>
      </c>
      <c r="F9" s="11">
        <f t="shared" si="9"/>
        <v>0</v>
      </c>
      <c r="G9" s="11">
        <f t="shared" si="0"/>
        <v>1930.5</v>
      </c>
      <c r="H9" s="11">
        <f t="shared" si="1"/>
        <v>1930.5</v>
      </c>
      <c r="I9" s="11">
        <f t="shared" si="10"/>
        <v>1287</v>
      </c>
      <c r="J9" s="12">
        <f t="shared" si="5"/>
        <v>58.393120500000002</v>
      </c>
      <c r="K9" s="9">
        <f t="shared" si="6"/>
        <v>0</v>
      </c>
      <c r="L9" s="13">
        <f t="shared" si="2"/>
        <v>339.89670000000001</v>
      </c>
      <c r="M9" s="13">
        <f t="shared" si="11"/>
        <v>119.13759</v>
      </c>
      <c r="N9" s="14">
        <f t="shared" si="3"/>
        <v>1109.4692895000001</v>
      </c>
      <c r="O9" s="14">
        <f t="shared" si="4"/>
        <v>3499.0035794999999</v>
      </c>
    </row>
    <row r="10" spans="1:15" x14ac:dyDescent="0.25">
      <c r="A10" s="8">
        <v>70</v>
      </c>
      <c r="B10" s="15" t="s">
        <v>1</v>
      </c>
      <c r="C10" s="15">
        <v>10</v>
      </c>
      <c r="D10" s="10">
        <f t="shared" si="7"/>
        <v>3217.5</v>
      </c>
      <c r="E10" s="11">
        <f t="shared" si="8"/>
        <v>217.5</v>
      </c>
      <c r="F10" s="11">
        <f t="shared" si="9"/>
        <v>0</v>
      </c>
      <c r="G10" s="11">
        <f t="shared" si="0"/>
        <v>2252.25</v>
      </c>
      <c r="H10" s="11">
        <f t="shared" si="1"/>
        <v>2252.25</v>
      </c>
      <c r="I10" s="11">
        <f t="shared" si="10"/>
        <v>965.25</v>
      </c>
      <c r="J10" s="12">
        <f t="shared" si="5"/>
        <v>43.794840375000007</v>
      </c>
      <c r="K10" s="9">
        <f t="shared" si="6"/>
        <v>0</v>
      </c>
      <c r="L10" s="13">
        <f t="shared" si="2"/>
        <v>254.92252500000001</v>
      </c>
      <c r="M10" s="13">
        <f t="shared" si="11"/>
        <v>89.353192500000006</v>
      </c>
      <c r="N10" s="14">
        <f t="shared" si="3"/>
        <v>832.10196712499999</v>
      </c>
      <c r="O10" s="14">
        <f t="shared" si="4"/>
        <v>3428.6276846250003</v>
      </c>
    </row>
    <row r="11" spans="1:15" x14ac:dyDescent="0.25">
      <c r="A11" s="8">
        <v>80</v>
      </c>
      <c r="B11" s="15" t="s">
        <v>1</v>
      </c>
      <c r="C11" s="15">
        <v>10</v>
      </c>
      <c r="D11" s="10">
        <f t="shared" si="7"/>
        <v>3217.5</v>
      </c>
      <c r="E11" s="11">
        <f t="shared" si="8"/>
        <v>217.5</v>
      </c>
      <c r="F11" s="11">
        <f t="shared" si="9"/>
        <v>0</v>
      </c>
      <c r="G11" s="11">
        <f t="shared" si="0"/>
        <v>2574</v>
      </c>
      <c r="H11" s="11">
        <f t="shared" si="1"/>
        <v>2574</v>
      </c>
      <c r="I11" s="11">
        <f t="shared" si="10"/>
        <v>643.5</v>
      </c>
      <c r="J11" s="12">
        <f t="shared" si="5"/>
        <v>29.196560250000001</v>
      </c>
      <c r="K11" s="9">
        <f t="shared" si="6"/>
        <v>0</v>
      </c>
      <c r="L11" s="13">
        <f t="shared" si="2"/>
        <v>169.94835</v>
      </c>
      <c r="M11" s="13">
        <f t="shared" si="11"/>
        <v>59.568795000000001</v>
      </c>
      <c r="N11" s="14">
        <f t="shared" si="3"/>
        <v>554.73464475000003</v>
      </c>
      <c r="O11" s="14">
        <f t="shared" si="4"/>
        <v>3358.2517897500002</v>
      </c>
    </row>
    <row r="12" spans="1:15" x14ac:dyDescent="0.25">
      <c r="A12" s="8">
        <v>90</v>
      </c>
      <c r="B12" s="15" t="s">
        <v>1</v>
      </c>
      <c r="C12" s="15">
        <v>10</v>
      </c>
      <c r="D12" s="10">
        <f t="shared" si="7"/>
        <v>3217.5</v>
      </c>
      <c r="E12" s="11">
        <f t="shared" si="8"/>
        <v>217.5</v>
      </c>
      <c r="F12" s="11">
        <f t="shared" si="9"/>
        <v>0</v>
      </c>
      <c r="G12" s="11">
        <f t="shared" si="0"/>
        <v>2895.75</v>
      </c>
      <c r="H12" s="11">
        <f t="shared" si="1"/>
        <v>2895.75</v>
      </c>
      <c r="I12" s="11">
        <f t="shared" si="10"/>
        <v>321.75</v>
      </c>
      <c r="J12" s="12">
        <f t="shared" si="5"/>
        <v>14.598280125</v>
      </c>
      <c r="K12" s="9">
        <f t="shared" si="6"/>
        <v>0</v>
      </c>
      <c r="L12" s="13">
        <f t="shared" si="2"/>
        <v>84.974175000000002</v>
      </c>
      <c r="M12" s="13">
        <f t="shared" si="11"/>
        <v>29.784397500000001</v>
      </c>
      <c r="N12" s="14">
        <f t="shared" si="3"/>
        <v>277.36732237500001</v>
      </c>
      <c r="O12" s="14">
        <f t="shared" si="4"/>
        <v>3287.8758948750001</v>
      </c>
    </row>
    <row r="13" spans="1:15" x14ac:dyDescent="0.25">
      <c r="A13" s="8">
        <v>100</v>
      </c>
      <c r="B13" s="15" t="s">
        <v>1</v>
      </c>
      <c r="C13" s="15">
        <v>10</v>
      </c>
      <c r="D13" s="10">
        <f t="shared" si="7"/>
        <v>3217.5</v>
      </c>
      <c r="E13" s="11">
        <f t="shared" si="8"/>
        <v>217.5</v>
      </c>
      <c r="F13" s="11">
        <f t="shared" si="9"/>
        <v>0</v>
      </c>
      <c r="G13" s="11">
        <f t="shared" si="0"/>
        <v>3217.5</v>
      </c>
      <c r="H13" s="11">
        <f t="shared" si="1"/>
        <v>3000</v>
      </c>
      <c r="I13" s="11">
        <f t="shared" si="10"/>
        <v>217.5</v>
      </c>
      <c r="J13" s="12">
        <f t="shared" si="5"/>
        <v>9.8683012500000018</v>
      </c>
      <c r="K13" s="9">
        <f t="shared" si="6"/>
        <v>0</v>
      </c>
      <c r="L13" s="13">
        <f t="shared" si="2"/>
        <v>57.441749999999999</v>
      </c>
      <c r="M13" s="13">
        <f t="shared" si="11"/>
        <v>20.133975</v>
      </c>
      <c r="N13" s="14">
        <f t="shared" si="3"/>
        <v>187.49772375000001</v>
      </c>
      <c r="O13" s="14">
        <f t="shared" si="4"/>
        <v>3265.0734487500004</v>
      </c>
    </row>
    <row r="14" spans="1:15" ht="31.5" x14ac:dyDescent="0.6">
      <c r="A14" s="20" t="s">
        <v>17</v>
      </c>
    </row>
    <row r="15" spans="1:15" ht="15.75" x14ac:dyDescent="0.25">
      <c r="A15" s="21" t="s">
        <v>16</v>
      </c>
      <c r="I15" s="21" t="s">
        <v>18</v>
      </c>
    </row>
    <row r="16" spans="1:15" ht="15.75" x14ac:dyDescent="0.25">
      <c r="A16" s="21" t="s">
        <v>19</v>
      </c>
    </row>
  </sheetData>
  <sheetProtection algorithmName="SHA-512" hashValue="9Sc0VZfnE/+fqkCjq1dXp9OCH8tK3iKKPBoVcWHbat5R4Odlq6pK3ABR3Xa3aYTmYgJf7JZh6GMK1XYvkpx5wQ==" saltValue="thQPQmfwdi8pBjWjeKv8gw==" spinCount="100000"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A)INSERISCI VALORE EINGABE WERT</vt:lpstr>
      <vt:lpstr>B) FOGLIO DI CALCOLO AUSWERTUNG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Padovan</dc:creator>
  <cp:lastModifiedBy>Martini</cp:lastModifiedBy>
  <dcterms:created xsi:type="dcterms:W3CDTF">2022-05-04T08:07:07Z</dcterms:created>
  <dcterms:modified xsi:type="dcterms:W3CDTF">2025-05-15T09:52:04Z</dcterms:modified>
</cp:coreProperties>
</file>